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 CAPACITACION\Desktop\01CALCULADORA SOLAR\"/>
    </mc:Choice>
  </mc:AlternateContent>
  <bookViews>
    <workbookView xWindow="0" yWindow="0" windowWidth="28800" windowHeight="13020"/>
  </bookViews>
  <sheets>
    <sheet name="Hoja1" sheetId="1" r:id="rId1"/>
    <sheet name="Hoja3" sheetId="3" r:id="rId2"/>
    <sheet name="Hoja2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C58" i="1" s="1"/>
  <c r="C22" i="1"/>
  <c r="C53" i="1" l="1"/>
  <c r="E52" i="1"/>
  <c r="G22" i="1"/>
  <c r="E12" i="1" l="1"/>
  <c r="G12" i="1" s="1"/>
  <c r="E10" i="1"/>
  <c r="G10" i="1" s="1"/>
  <c r="E9" i="1"/>
  <c r="G9" i="1" s="1"/>
  <c r="F15" i="1"/>
  <c r="D15" i="1"/>
  <c r="E11" i="1" l="1"/>
  <c r="G11" i="1" s="1"/>
  <c r="E13" i="1"/>
  <c r="G13" i="1" s="1"/>
  <c r="E14" i="1"/>
  <c r="G14" i="1" s="1"/>
  <c r="E5" i="1" l="1"/>
  <c r="G5" i="1" s="1"/>
  <c r="E6" i="1"/>
  <c r="G6" i="1" s="1"/>
  <c r="E7" i="1"/>
  <c r="G7" i="1" s="1"/>
  <c r="E8" i="1"/>
  <c r="G8" i="1" s="1"/>
  <c r="E4" i="1"/>
  <c r="G4" i="1" l="1"/>
  <c r="G15" i="1" s="1"/>
  <c r="E15" i="1"/>
  <c r="C65" i="1" l="1"/>
  <c r="C42" i="1"/>
  <c r="J15" i="1"/>
  <c r="H15" i="1"/>
  <c r="C26" i="1" s="1"/>
  <c r="I31" i="1" l="1"/>
  <c r="C33" i="1" s="1"/>
  <c r="F33" i="1" s="1"/>
  <c r="F26" i="1"/>
  <c r="C48" i="1" s="1"/>
  <c r="C61" i="1" l="1"/>
  <c r="C37" i="1"/>
  <c r="C55" i="1" s="1"/>
</calcChain>
</file>

<file path=xl/sharedStrings.xml><?xml version="1.0" encoding="utf-8"?>
<sst xmlns="http://schemas.openxmlformats.org/spreadsheetml/2006/main" count="78" uniqueCount="67">
  <si>
    <t>EQUIPO</t>
  </si>
  <si>
    <t>CANTIDAD</t>
  </si>
  <si>
    <t>WATTS</t>
  </si>
  <si>
    <t>HORAS DE USO</t>
  </si>
  <si>
    <t>Wh</t>
  </si>
  <si>
    <t>WATTS TOTAL</t>
  </si>
  <si>
    <t>CONSUMO PROMEDIOWh</t>
  </si>
  <si>
    <t>CALCULO DE PRODUCCION DE ENERGIA DEL MODULO</t>
  </si>
  <si>
    <t>MODULO:</t>
  </si>
  <si>
    <t>RADIACION PROMEDIO</t>
  </si>
  <si>
    <t>EL MODULO PRODUCE:</t>
  </si>
  <si>
    <t>CALCULO N° DE PANEL NECESARIOS</t>
  </si>
  <si>
    <t>N° PANEL NECESARIO:</t>
  </si>
  <si>
    <t>CALCULO N° DE BATERIAS NECESARIAS</t>
  </si>
  <si>
    <t>VOLTAJE:</t>
  </si>
  <si>
    <t>AH BATERIA:</t>
  </si>
  <si>
    <t>% DE DESCARGA DE BATERIA</t>
  </si>
  <si>
    <t>N° BATERIAS NECESARIAS:</t>
  </si>
  <si>
    <t>PZAS</t>
  </si>
  <si>
    <t>REDONDEO:</t>
  </si>
  <si>
    <t>TOTAL</t>
  </si>
  <si>
    <t>SISTEMAS AISLADOS</t>
  </si>
  <si>
    <t>CALCULO DEL CONTROLADOR DE CARGA</t>
  </si>
  <si>
    <t>CONTROLADOR :</t>
  </si>
  <si>
    <t>INVERSOR PROPUESTO</t>
  </si>
  <si>
    <t>AMP</t>
  </si>
  <si>
    <t>CARAGA:</t>
  </si>
  <si>
    <t>W</t>
  </si>
  <si>
    <t>DIAS DE AUTONIMIA</t>
  </si>
  <si>
    <t>CALCULO DE CONDUCTOR</t>
  </si>
  <si>
    <t>SOPORTA</t>
  </si>
  <si>
    <t>Amp</t>
  </si>
  <si>
    <t>PROTECCION DEL SISTEMA</t>
  </si>
  <si>
    <t>ITM</t>
  </si>
  <si>
    <t>Conductor bateria</t>
  </si>
  <si>
    <t>ISC</t>
  </si>
  <si>
    <t>12 volts</t>
  </si>
  <si>
    <t>24 volts</t>
  </si>
  <si>
    <t>Isc</t>
  </si>
  <si>
    <t>Si la distancia entre el panel solar y el controlador es mayor a 2.5 metros</t>
  </si>
  <si>
    <t>Distancia necesaria</t>
  </si>
  <si>
    <t>Aluminio</t>
  </si>
  <si>
    <t>Cobre</t>
  </si>
  <si>
    <t>Oro</t>
  </si>
  <si>
    <t>Fierro</t>
  </si>
  <si>
    <t>Niquel</t>
  </si>
  <si>
    <t>Plata</t>
  </si>
  <si>
    <t>Tungsteno</t>
  </si>
  <si>
    <t>Diametro</t>
  </si>
  <si>
    <t>Calculo del conductor que se utilizara a partir del inversor</t>
  </si>
  <si>
    <t>Debe soportar</t>
  </si>
  <si>
    <t>mm</t>
  </si>
  <si>
    <t>Licuadora</t>
  </si>
  <si>
    <t>Cargador de celular</t>
  </si>
  <si>
    <t>Distacia bateria-inversor</t>
  </si>
  <si>
    <t>Radio</t>
  </si>
  <si>
    <t>Focos</t>
  </si>
  <si>
    <t>TV</t>
  </si>
  <si>
    <t>Aparato eléctrico</t>
  </si>
  <si>
    <t>Energía que consume (W)</t>
  </si>
  <si>
    <t>Cantidad</t>
  </si>
  <si>
    <t>Carga total</t>
  </si>
  <si>
    <t>Horas de uso</t>
  </si>
  <si>
    <t>Carga o energía utilizada durante el día (Wh)</t>
  </si>
  <si>
    <t xml:space="preserve">TV </t>
  </si>
  <si>
    <t>Total</t>
  </si>
  <si>
    <t>https://eosweb.larc.nasa.gov/cgi-bin/sse/retscreen.cgi?email=rets@nrcan.gc.ca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</si>
</sst>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 ESSENCE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ashDotDot">
        <color theme="5"/>
      </left>
      <right style="dashDotDot">
        <color theme="5"/>
      </right>
      <top style="dashDotDot">
        <color theme="5"/>
      </top>
      <bottom style="dashDotDot">
        <color theme="5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 style="dashDotDot">
        <color theme="5"/>
      </right>
      <top style="medium">
        <color theme="5"/>
      </top>
      <bottom style="dashDotDot">
        <color theme="5"/>
      </bottom>
      <diagonal/>
    </border>
    <border>
      <left style="dashDotDot">
        <color theme="5"/>
      </left>
      <right style="dashDotDot">
        <color theme="5"/>
      </right>
      <top style="medium">
        <color theme="5"/>
      </top>
      <bottom style="dashDotDot">
        <color theme="5"/>
      </bottom>
      <diagonal/>
    </border>
    <border>
      <left style="dashDotDot">
        <color theme="5"/>
      </left>
      <right style="medium">
        <color theme="5"/>
      </right>
      <top style="medium">
        <color theme="5"/>
      </top>
      <bottom style="dashDotDot">
        <color theme="5"/>
      </bottom>
      <diagonal/>
    </border>
    <border>
      <left style="medium">
        <color theme="5"/>
      </left>
      <right style="dashDotDot">
        <color theme="5"/>
      </right>
      <top style="dashDotDot">
        <color theme="5"/>
      </top>
      <bottom style="dashDotDot">
        <color theme="5"/>
      </bottom>
      <diagonal/>
    </border>
    <border>
      <left style="dashDotDot">
        <color theme="5"/>
      </left>
      <right style="medium">
        <color theme="5"/>
      </right>
      <top style="dashDotDot">
        <color theme="5"/>
      </top>
      <bottom style="dashDotDot">
        <color theme="5"/>
      </bottom>
      <diagonal/>
    </border>
    <border>
      <left style="medium">
        <color theme="5"/>
      </left>
      <right style="dashDotDot">
        <color theme="5"/>
      </right>
      <top style="dashDotDot">
        <color theme="5"/>
      </top>
      <bottom style="medium">
        <color theme="5"/>
      </bottom>
      <diagonal/>
    </border>
    <border>
      <left style="dashDotDot">
        <color theme="5"/>
      </left>
      <right style="dashDotDot">
        <color theme="5"/>
      </right>
      <top style="dashDotDot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2">
    <xf numFmtId="0" fontId="0" fillId="0" borderId="0" xfId="0"/>
    <xf numFmtId="44" fontId="0" fillId="0" borderId="0" xfId="1" applyFont="1"/>
    <xf numFmtId="44" fontId="0" fillId="0" borderId="0" xfId="0" applyNumberFormat="1"/>
    <xf numFmtId="0" fontId="1" fillId="0" borderId="0" xfId="0" applyFont="1"/>
    <xf numFmtId="0" fontId="6" fillId="0" borderId="0" xfId="0" applyFont="1"/>
    <xf numFmtId="0" fontId="0" fillId="0" borderId="0" xfId="0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6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protection hidden="1"/>
    </xf>
    <xf numFmtId="0" fontId="0" fillId="0" borderId="2" xfId="0" applyBorder="1" applyProtection="1"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2" fontId="0" fillId="0" borderId="0" xfId="0" applyNumberFormat="1" applyProtection="1">
      <protection hidden="1"/>
    </xf>
    <xf numFmtId="0" fontId="0" fillId="0" borderId="1" xfId="0" applyBorder="1" applyProtection="1"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9" xfId="0" applyBorder="1" applyAlignment="1" applyProtection="1">
      <protection locked="0" hidden="1"/>
    </xf>
    <xf numFmtId="0" fontId="4" fillId="0" borderId="1" xfId="0" applyFont="1" applyBorder="1" applyAlignment="1" applyProtection="1">
      <alignment horizontal="center"/>
      <protection locked="0" hidden="1"/>
    </xf>
    <xf numFmtId="0" fontId="4" fillId="0" borderId="9" xfId="0" applyFont="1" applyBorder="1" applyAlignment="1" applyProtection="1">
      <protection locked="0" hidden="1"/>
    </xf>
    <xf numFmtId="0" fontId="0" fillId="0" borderId="1" xfId="0" applyBorder="1" applyAlignment="1" applyProtection="1">
      <alignment horizontal="center" vertical="center"/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locked="0" hidden="1"/>
    </xf>
    <xf numFmtId="2" fontId="0" fillId="0" borderId="1" xfId="0" applyNumberForma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Alignment="1" applyProtection="1">
      <alignment horizontal="right"/>
      <protection hidden="1"/>
    </xf>
    <xf numFmtId="12" fontId="0" fillId="0" borderId="1" xfId="0" applyNumberFormat="1" applyBorder="1" applyAlignment="1" applyProtection="1">
      <alignment horizontal="center"/>
      <protection locked="0" hidden="1"/>
    </xf>
    <xf numFmtId="12" fontId="0" fillId="0" borderId="0" xfId="0" applyNumberFormat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2" fontId="0" fillId="0" borderId="1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7" fillId="0" borderId="13" xfId="0" applyFont="1" applyBorder="1"/>
    <xf numFmtId="1" fontId="0" fillId="0" borderId="13" xfId="2" applyNumberFormat="1" applyFont="1" applyBorder="1" applyAlignment="1">
      <alignment horizontal="center" vertical="center"/>
    </xf>
    <xf numFmtId="2" fontId="0" fillId="0" borderId="0" xfId="0" applyNumberFormat="1" applyBorder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40</xdr:row>
      <xdr:rowOff>142875</xdr:rowOff>
    </xdr:from>
    <xdr:to>
      <xdr:col>8</xdr:col>
      <xdr:colOff>714375</xdr:colOff>
      <xdr:row>50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8248650"/>
          <a:ext cx="2638425" cy="1781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>
      <selection activeCell="H12" sqref="H12"/>
    </sheetView>
  </sheetViews>
  <sheetFormatPr baseColWidth="10" defaultRowHeight="15" x14ac:dyDescent="0.25"/>
  <cols>
    <col min="1" max="1" width="4.5703125" customWidth="1"/>
    <col min="2" max="2" width="24.7109375" customWidth="1"/>
    <col min="4" max="4" width="9.5703125" customWidth="1"/>
    <col min="5" max="5" width="13.140625" customWidth="1"/>
    <col min="6" max="6" width="12.5703125" customWidth="1"/>
    <col min="7" max="7" width="11" customWidth="1"/>
  </cols>
  <sheetData>
    <row r="1" spans="1:15" ht="18.75" x14ac:dyDescent="0.3">
      <c r="A1" s="49" t="s">
        <v>21</v>
      </c>
      <c r="B1" s="49"/>
      <c r="C1" s="49"/>
      <c r="D1" s="49"/>
      <c r="E1" s="49"/>
      <c r="F1" s="49"/>
      <c r="G1" s="49"/>
      <c r="H1" s="5"/>
    </row>
    <row r="2" spans="1:15" ht="15.75" thickBot="1" x14ac:dyDescent="0.3">
      <c r="A2" s="5"/>
      <c r="B2" s="5"/>
      <c r="C2" s="5"/>
      <c r="D2" s="5"/>
      <c r="E2" s="5"/>
      <c r="F2" s="5"/>
      <c r="G2" s="5"/>
      <c r="H2" s="5"/>
    </row>
    <row r="3" spans="1:15" ht="48" customHeight="1" x14ac:dyDescent="0.25">
      <c r="A3" s="6"/>
      <c r="B3" s="7" t="s">
        <v>0</v>
      </c>
      <c r="C3" s="7" t="s">
        <v>1</v>
      </c>
      <c r="D3" s="7" t="s">
        <v>2</v>
      </c>
      <c r="E3" s="7" t="s">
        <v>5</v>
      </c>
      <c r="F3" s="7" t="s">
        <v>3</v>
      </c>
      <c r="G3" s="8" t="s">
        <v>6</v>
      </c>
      <c r="H3" s="5"/>
      <c r="O3" s="1"/>
    </row>
    <row r="4" spans="1:15" x14ac:dyDescent="0.25">
      <c r="A4" s="9">
        <v>1</v>
      </c>
      <c r="B4" s="24" t="s">
        <v>56</v>
      </c>
      <c r="C4" s="25">
        <v>0</v>
      </c>
      <c r="D4" s="25">
        <v>6</v>
      </c>
      <c r="E4" s="10">
        <f>D4*C4</f>
        <v>0</v>
      </c>
      <c r="F4" s="25">
        <v>5</v>
      </c>
      <c r="G4" s="11">
        <f>F4*E4</f>
        <v>0</v>
      </c>
      <c r="H4" s="5"/>
      <c r="O4" s="1"/>
    </row>
    <row r="5" spans="1:15" x14ac:dyDescent="0.25">
      <c r="A5" s="9">
        <v>2</v>
      </c>
      <c r="B5" s="24" t="s">
        <v>57</v>
      </c>
      <c r="C5" s="25">
        <v>0</v>
      </c>
      <c r="D5" s="25">
        <v>85</v>
      </c>
      <c r="E5" s="10">
        <f t="shared" ref="E5:E14" si="0">D5*C5</f>
        <v>0</v>
      </c>
      <c r="F5" s="25">
        <v>1</v>
      </c>
      <c r="G5" s="11">
        <f t="shared" ref="G5:G14" si="1">F5*E5</f>
        <v>0</v>
      </c>
      <c r="H5" s="5"/>
      <c r="O5" s="1"/>
    </row>
    <row r="6" spans="1:15" x14ac:dyDescent="0.25">
      <c r="A6" s="9">
        <v>3</v>
      </c>
      <c r="B6" s="24" t="s">
        <v>53</v>
      </c>
      <c r="C6" s="25">
        <v>0</v>
      </c>
      <c r="D6" s="25">
        <v>60</v>
      </c>
      <c r="E6" s="10">
        <f t="shared" si="0"/>
        <v>0</v>
      </c>
      <c r="F6" s="35">
        <v>1</v>
      </c>
      <c r="G6" s="11">
        <f t="shared" si="1"/>
        <v>0</v>
      </c>
      <c r="H6" s="5"/>
      <c r="O6" s="1"/>
    </row>
    <row r="7" spans="1:15" x14ac:dyDescent="0.25">
      <c r="A7" s="9">
        <v>4</v>
      </c>
      <c r="B7" s="24" t="s">
        <v>52</v>
      </c>
      <c r="C7" s="25">
        <v>0</v>
      </c>
      <c r="D7" s="25">
        <v>450</v>
      </c>
      <c r="E7" s="10">
        <f t="shared" si="0"/>
        <v>0</v>
      </c>
      <c r="F7" s="35">
        <v>0.16666666666666666</v>
      </c>
      <c r="G7" s="11">
        <f t="shared" si="1"/>
        <v>0</v>
      </c>
      <c r="H7" s="5"/>
    </row>
    <row r="8" spans="1:15" x14ac:dyDescent="0.25">
      <c r="A8" s="9">
        <v>5</v>
      </c>
      <c r="B8" s="24" t="s">
        <v>55</v>
      </c>
      <c r="C8" s="25"/>
      <c r="D8" s="25"/>
      <c r="E8" s="10">
        <f t="shared" si="0"/>
        <v>0</v>
      </c>
      <c r="F8" s="25"/>
      <c r="G8" s="11">
        <f t="shared" si="1"/>
        <v>0</v>
      </c>
      <c r="H8" s="5"/>
    </row>
    <row r="9" spans="1:15" x14ac:dyDescent="0.25">
      <c r="A9" s="9">
        <v>6</v>
      </c>
      <c r="B9" s="24"/>
      <c r="C9" s="25"/>
      <c r="D9" s="25"/>
      <c r="E9" s="10">
        <f t="shared" si="0"/>
        <v>0</v>
      </c>
      <c r="F9" s="35"/>
      <c r="G9" s="11">
        <f t="shared" si="1"/>
        <v>0</v>
      </c>
      <c r="H9" s="5"/>
      <c r="O9" s="2"/>
    </row>
    <row r="10" spans="1:15" x14ac:dyDescent="0.25">
      <c r="A10" s="9">
        <v>7</v>
      </c>
      <c r="B10" s="24"/>
      <c r="C10" s="25"/>
      <c r="D10" s="25"/>
      <c r="E10" s="10">
        <f t="shared" si="0"/>
        <v>0</v>
      </c>
      <c r="F10" s="25"/>
      <c r="G10" s="11">
        <f t="shared" si="1"/>
        <v>0</v>
      </c>
      <c r="H10" s="5"/>
    </row>
    <row r="11" spans="1:15" x14ac:dyDescent="0.25">
      <c r="A11" s="9">
        <v>8</v>
      </c>
      <c r="B11" s="24"/>
      <c r="C11" s="25"/>
      <c r="D11" s="25"/>
      <c r="E11" s="10">
        <f t="shared" si="0"/>
        <v>0</v>
      </c>
      <c r="F11" s="27"/>
      <c r="G11" s="11">
        <f t="shared" si="1"/>
        <v>0</v>
      </c>
      <c r="H11" s="5"/>
    </row>
    <row r="12" spans="1:15" x14ac:dyDescent="0.25">
      <c r="A12" s="9">
        <v>9</v>
      </c>
      <c r="B12" s="24"/>
      <c r="C12" s="25"/>
      <c r="D12" s="25"/>
      <c r="E12" s="10">
        <f t="shared" si="0"/>
        <v>0</v>
      </c>
      <c r="F12" s="27"/>
      <c r="G12" s="11">
        <f t="shared" si="1"/>
        <v>0</v>
      </c>
      <c r="H12" s="5"/>
    </row>
    <row r="13" spans="1:15" x14ac:dyDescent="0.25">
      <c r="A13" s="9">
        <v>10</v>
      </c>
      <c r="B13" s="24"/>
      <c r="C13" s="25"/>
      <c r="D13" s="25"/>
      <c r="E13" s="10">
        <f t="shared" si="0"/>
        <v>0</v>
      </c>
      <c r="F13" s="27"/>
      <c r="G13" s="11">
        <f t="shared" si="1"/>
        <v>0</v>
      </c>
      <c r="H13" s="5"/>
    </row>
    <row r="14" spans="1:15" ht="15.75" thickBot="1" x14ac:dyDescent="0.3">
      <c r="A14" s="12">
        <v>11</v>
      </c>
      <c r="B14" s="26"/>
      <c r="C14" s="26"/>
      <c r="D14" s="26"/>
      <c r="E14" s="10">
        <f t="shared" si="0"/>
        <v>0</v>
      </c>
      <c r="F14" s="28"/>
      <c r="G14" s="11">
        <f t="shared" si="1"/>
        <v>0</v>
      </c>
      <c r="H14" s="5"/>
    </row>
    <row r="15" spans="1:15" ht="15.75" thickBot="1" x14ac:dyDescent="0.3">
      <c r="A15" s="5"/>
      <c r="B15" s="13" t="s">
        <v>20</v>
      </c>
      <c r="C15" s="5"/>
      <c r="D15" s="14">
        <f>SUM(D4:D14)</f>
        <v>601</v>
      </c>
      <c r="E15" s="15">
        <f>SUM(E4:E14)</f>
        <v>0</v>
      </c>
      <c r="F15" s="15">
        <f>SUM(F4:F14)</f>
        <v>7.166666666666667</v>
      </c>
      <c r="G15" s="16">
        <f>SUM(G4:G13)</f>
        <v>0</v>
      </c>
      <c r="H15" s="17">
        <f>G15*1.2</f>
        <v>0</v>
      </c>
      <c r="I15" s="4"/>
      <c r="J15" s="4">
        <f>E15*1.3</f>
        <v>0</v>
      </c>
    </row>
    <row r="16" spans="1:15" x14ac:dyDescent="0.25">
      <c r="A16" s="5"/>
      <c r="B16" s="5"/>
      <c r="C16" s="5"/>
      <c r="D16" s="5"/>
      <c r="E16" s="5"/>
      <c r="F16" s="5"/>
      <c r="G16" s="5"/>
      <c r="H16" s="17"/>
      <c r="I16" s="4"/>
      <c r="J16" s="4"/>
    </row>
    <row r="17" spans="1:10" x14ac:dyDescent="0.25">
      <c r="A17" s="48" t="s">
        <v>7</v>
      </c>
      <c r="B17" s="48"/>
      <c r="C17" s="48"/>
      <c r="D17" s="48"/>
      <c r="E17" s="48"/>
      <c r="F17" s="48"/>
      <c r="G17" s="48"/>
      <c r="H17" s="17"/>
      <c r="I17" s="4"/>
      <c r="J17" s="4"/>
    </row>
    <row r="18" spans="1:10" x14ac:dyDescent="0.25">
      <c r="A18" s="5"/>
      <c r="B18" s="5"/>
      <c r="C18" s="5"/>
      <c r="D18" s="5"/>
      <c r="E18" s="5"/>
      <c r="F18" s="5"/>
      <c r="G18" s="5"/>
      <c r="H18" s="17"/>
      <c r="I18" s="4"/>
      <c r="J18" s="4"/>
    </row>
    <row r="19" spans="1:10" x14ac:dyDescent="0.25">
      <c r="A19" s="5"/>
      <c r="B19" s="5"/>
      <c r="C19" s="5"/>
      <c r="D19" s="5"/>
      <c r="E19" s="5"/>
      <c r="F19" s="5"/>
      <c r="G19" s="5"/>
      <c r="H19" s="17"/>
      <c r="I19" s="4"/>
      <c r="J19" s="4"/>
    </row>
    <row r="20" spans="1:10" x14ac:dyDescent="0.25">
      <c r="A20" s="5"/>
      <c r="B20" s="5" t="s">
        <v>8</v>
      </c>
      <c r="C20" s="10">
        <v>100</v>
      </c>
      <c r="D20" s="5" t="s">
        <v>9</v>
      </c>
      <c r="E20" s="5"/>
      <c r="F20" s="5"/>
      <c r="G20" s="10">
        <v>5.3</v>
      </c>
      <c r="H20" s="17"/>
      <c r="I20" s="4"/>
      <c r="J20" s="4"/>
    </row>
    <row r="21" spans="1:10" x14ac:dyDescent="0.25">
      <c r="A21" s="5"/>
      <c r="B21" s="5"/>
      <c r="C21" s="5"/>
      <c r="D21" s="5"/>
      <c r="E21" s="5"/>
      <c r="F21" s="5"/>
      <c r="G21" s="5"/>
      <c r="H21" s="17"/>
      <c r="I21" s="4"/>
      <c r="J21" s="4"/>
    </row>
    <row r="22" spans="1:10" x14ac:dyDescent="0.25">
      <c r="A22" s="5"/>
      <c r="B22" s="5" t="s">
        <v>10</v>
      </c>
      <c r="C22" s="18">
        <f>C20*G20</f>
        <v>530</v>
      </c>
      <c r="D22" s="5" t="s">
        <v>4</v>
      </c>
      <c r="E22" s="5"/>
      <c r="F22" s="34" t="s">
        <v>38</v>
      </c>
      <c r="G22" s="29">
        <f>LOOKUP(C20,Hoja2!B2:C15)</f>
        <v>6.46</v>
      </c>
      <c r="H22" s="17"/>
      <c r="I22" s="4"/>
      <c r="J22" s="4"/>
    </row>
    <row r="23" spans="1:10" x14ac:dyDescent="0.25">
      <c r="A23" s="5"/>
      <c r="B23" s="5"/>
      <c r="C23" s="5"/>
      <c r="D23" s="5"/>
      <c r="E23" s="5"/>
      <c r="F23" s="5"/>
      <c r="G23" s="5"/>
      <c r="H23" s="17"/>
      <c r="I23" s="4"/>
      <c r="J23" s="4"/>
    </row>
    <row r="24" spans="1:10" x14ac:dyDescent="0.25">
      <c r="A24" s="48" t="s">
        <v>11</v>
      </c>
      <c r="B24" s="48"/>
      <c r="C24" s="48"/>
      <c r="D24" s="48"/>
      <c r="E24" s="48"/>
      <c r="F24" s="48"/>
      <c r="G24" s="48"/>
      <c r="H24" s="17"/>
      <c r="I24" s="4"/>
      <c r="J24" s="4"/>
    </row>
    <row r="25" spans="1:10" x14ac:dyDescent="0.25">
      <c r="A25" s="5"/>
      <c r="B25" s="5"/>
      <c r="C25" s="5"/>
      <c r="D25" s="5"/>
      <c r="E25" s="5"/>
      <c r="F25" s="5"/>
      <c r="G25" s="5"/>
      <c r="H25" s="17"/>
      <c r="I25" s="4"/>
      <c r="J25" s="4"/>
    </row>
    <row r="26" spans="1:10" x14ac:dyDescent="0.25">
      <c r="A26" s="5"/>
      <c r="B26" s="5" t="s">
        <v>12</v>
      </c>
      <c r="C26" s="19">
        <f>H15/C22</f>
        <v>0</v>
      </c>
      <c r="D26" s="5"/>
      <c r="E26" s="5" t="s">
        <v>19</v>
      </c>
      <c r="F26" s="20">
        <f xml:space="preserve"> ROUNDUP(C26,0)</f>
        <v>0</v>
      </c>
      <c r="G26" s="5" t="s">
        <v>18</v>
      </c>
      <c r="H26" s="17"/>
      <c r="I26" s="4"/>
      <c r="J26" s="4"/>
    </row>
    <row r="27" spans="1:10" x14ac:dyDescent="0.25">
      <c r="A27" s="5"/>
      <c r="B27" s="5"/>
      <c r="C27" s="5"/>
      <c r="D27" s="5"/>
      <c r="E27" s="5"/>
      <c r="F27" s="5"/>
      <c r="G27" s="5"/>
      <c r="H27" s="17"/>
      <c r="I27" s="4"/>
      <c r="J27" s="4"/>
    </row>
    <row r="28" spans="1:10" x14ac:dyDescent="0.25">
      <c r="A28" s="48" t="s">
        <v>13</v>
      </c>
      <c r="B28" s="48"/>
      <c r="C28" s="48"/>
      <c r="D28" s="48"/>
      <c r="E28" s="48"/>
      <c r="F28" s="48"/>
      <c r="G28" s="48"/>
      <c r="H28" s="17"/>
      <c r="I28" s="4"/>
      <c r="J28" s="4"/>
    </row>
    <row r="29" spans="1:10" x14ac:dyDescent="0.25">
      <c r="A29" s="21"/>
      <c r="B29" s="21"/>
      <c r="C29" s="21"/>
      <c r="D29" s="21"/>
      <c r="E29" s="21"/>
      <c r="F29" s="21"/>
      <c r="G29" s="21"/>
      <c r="H29" s="17"/>
      <c r="I29" s="4"/>
      <c r="J29" s="4"/>
    </row>
    <row r="30" spans="1:10" x14ac:dyDescent="0.25">
      <c r="A30" s="5"/>
      <c r="B30" s="5" t="s">
        <v>28</v>
      </c>
      <c r="C30" s="25">
        <v>1</v>
      </c>
      <c r="D30" s="5"/>
      <c r="E30" s="5"/>
      <c r="F30" s="5"/>
      <c r="G30" s="5"/>
      <c r="H30" s="17"/>
      <c r="I30" s="4"/>
      <c r="J30" s="4"/>
    </row>
    <row r="31" spans="1:10" x14ac:dyDescent="0.25">
      <c r="A31" s="5"/>
      <c r="B31" s="22" t="s">
        <v>16</v>
      </c>
      <c r="C31" s="10">
        <v>0.5</v>
      </c>
      <c r="D31" s="5" t="s">
        <v>14</v>
      </c>
      <c r="E31" s="25">
        <v>12</v>
      </c>
      <c r="F31" s="5" t="s">
        <v>15</v>
      </c>
      <c r="G31" s="25">
        <v>115</v>
      </c>
      <c r="H31" s="17"/>
      <c r="I31" s="4">
        <f>(H15*C30)/(E31*C31)</f>
        <v>0</v>
      </c>
      <c r="J31" s="4"/>
    </row>
    <row r="32" spans="1:10" x14ac:dyDescent="0.25">
      <c r="A32" s="5"/>
      <c r="B32" s="5"/>
      <c r="C32" s="5"/>
      <c r="D32" s="5"/>
      <c r="E32" s="5"/>
      <c r="F32" s="5"/>
      <c r="G32" s="5"/>
      <c r="H32" s="17"/>
      <c r="I32" s="4"/>
      <c r="J32" s="4"/>
    </row>
    <row r="33" spans="1:8" x14ac:dyDescent="0.25">
      <c r="A33" s="5"/>
      <c r="B33" s="5" t="s">
        <v>17</v>
      </c>
      <c r="C33" s="19">
        <f>I31/G31</f>
        <v>0</v>
      </c>
      <c r="D33" s="5"/>
      <c r="E33" s="5" t="s">
        <v>19</v>
      </c>
      <c r="F33" s="19">
        <f>ROUNDUP(C33,0)</f>
        <v>0</v>
      </c>
      <c r="G33" s="5" t="s">
        <v>18</v>
      </c>
      <c r="H33" s="5"/>
    </row>
    <row r="34" spans="1:8" x14ac:dyDescent="0.25">
      <c r="A34" s="5"/>
      <c r="B34" s="5"/>
      <c r="C34" s="5"/>
      <c r="D34" s="5"/>
      <c r="E34" s="5"/>
      <c r="F34" s="5"/>
      <c r="G34" s="5"/>
      <c r="H34" s="5"/>
    </row>
    <row r="35" spans="1:8" x14ac:dyDescent="0.25">
      <c r="A35" s="48" t="s">
        <v>22</v>
      </c>
      <c r="B35" s="48"/>
      <c r="C35" s="48"/>
      <c r="D35" s="48"/>
      <c r="E35" s="48"/>
      <c r="F35" s="48"/>
      <c r="G35" s="48"/>
      <c r="H35" s="5"/>
    </row>
    <row r="36" spans="1:8" x14ac:dyDescent="0.25">
      <c r="A36" s="5"/>
      <c r="B36" s="5"/>
      <c r="C36" s="5"/>
      <c r="D36" s="5"/>
      <c r="E36" s="5"/>
      <c r="F36" s="5"/>
      <c r="G36" s="5"/>
      <c r="H36" s="5"/>
    </row>
    <row r="37" spans="1:8" x14ac:dyDescent="0.25">
      <c r="A37" s="5"/>
      <c r="B37" s="5" t="s">
        <v>23</v>
      </c>
      <c r="C37" s="19">
        <f>G22*F26</f>
        <v>0</v>
      </c>
      <c r="D37" s="5" t="s">
        <v>25</v>
      </c>
      <c r="E37" s="5"/>
      <c r="F37" s="5"/>
      <c r="G37" s="5"/>
      <c r="H37" s="5"/>
    </row>
    <row r="38" spans="1:8" x14ac:dyDescent="0.25">
      <c r="A38" s="5"/>
      <c r="B38" s="5" t="s">
        <v>23</v>
      </c>
      <c r="C38" s="33"/>
      <c r="D38" s="5"/>
      <c r="E38" s="5"/>
      <c r="F38" s="5"/>
      <c r="G38" s="5"/>
      <c r="H38" s="5"/>
    </row>
    <row r="39" spans="1:8" x14ac:dyDescent="0.25">
      <c r="A39" s="5"/>
      <c r="B39" s="5"/>
      <c r="C39" s="5"/>
      <c r="D39" s="5"/>
      <c r="E39" s="5"/>
      <c r="F39" s="5"/>
      <c r="G39" s="5"/>
      <c r="H39" s="5"/>
    </row>
    <row r="40" spans="1:8" x14ac:dyDescent="0.25">
      <c r="A40" s="48" t="s">
        <v>24</v>
      </c>
      <c r="B40" s="48"/>
      <c r="C40" s="48"/>
      <c r="D40" s="48"/>
      <c r="E40" s="48"/>
      <c r="F40" s="48"/>
      <c r="G40" s="48"/>
      <c r="H40" s="5"/>
    </row>
    <row r="41" spans="1:8" x14ac:dyDescent="0.25">
      <c r="A41" s="5"/>
      <c r="B41" s="5"/>
      <c r="C41" s="5"/>
      <c r="D41" s="5"/>
      <c r="E41" s="5"/>
      <c r="F41" s="5"/>
      <c r="G41" s="5"/>
      <c r="H41" s="5"/>
    </row>
    <row r="42" spans="1:8" x14ac:dyDescent="0.25">
      <c r="A42" s="5"/>
      <c r="B42" s="5" t="s">
        <v>26</v>
      </c>
      <c r="C42" s="10">
        <f>(E15)*1.2</f>
        <v>0</v>
      </c>
      <c r="D42" s="5" t="s">
        <v>27</v>
      </c>
      <c r="E42" s="5"/>
      <c r="F42" s="5"/>
      <c r="G42" s="5"/>
      <c r="H42" s="5"/>
    </row>
    <row r="43" spans="1:8" x14ac:dyDescent="0.25">
      <c r="A43" s="5"/>
      <c r="B43" s="5"/>
      <c r="C43" s="5">
        <v>1000</v>
      </c>
      <c r="D43" s="5"/>
      <c r="E43" s="5"/>
      <c r="F43" s="5"/>
      <c r="G43" s="5"/>
      <c r="H43" s="5"/>
    </row>
    <row r="44" spans="1:8" x14ac:dyDescent="0.25">
      <c r="A44" s="5"/>
      <c r="B44" s="5"/>
      <c r="C44" s="5"/>
      <c r="D44" s="5"/>
      <c r="E44" s="5"/>
      <c r="F44" s="5"/>
      <c r="G44" s="5"/>
      <c r="H44" s="5"/>
    </row>
    <row r="45" spans="1:8" x14ac:dyDescent="0.25">
      <c r="A45" s="5"/>
      <c r="B45" s="5"/>
      <c r="C45" s="5"/>
      <c r="D45" s="5"/>
      <c r="E45" s="5"/>
      <c r="F45" s="5"/>
      <c r="G45" s="5"/>
      <c r="H45" s="5"/>
    </row>
    <row r="46" spans="1:8" x14ac:dyDescent="0.25">
      <c r="A46" s="48" t="s">
        <v>29</v>
      </c>
      <c r="B46" s="48"/>
      <c r="C46" s="48"/>
      <c r="D46" s="48"/>
      <c r="E46" s="48"/>
      <c r="F46" s="48"/>
      <c r="G46" s="48"/>
      <c r="H46" s="5"/>
    </row>
    <row r="47" spans="1:8" x14ac:dyDescent="0.25">
      <c r="A47" s="5"/>
      <c r="B47" s="5"/>
      <c r="C47" s="5"/>
      <c r="D47" s="5"/>
      <c r="E47" s="5"/>
      <c r="F47" s="5"/>
      <c r="G47" s="5"/>
      <c r="H47" s="5"/>
    </row>
    <row r="48" spans="1:8" x14ac:dyDescent="0.25">
      <c r="A48" s="5"/>
      <c r="B48" s="5" t="s">
        <v>30</v>
      </c>
      <c r="C48" s="19">
        <f>(G22*F26)*1.25*1.25</f>
        <v>0</v>
      </c>
      <c r="D48" s="5" t="s">
        <v>31</v>
      </c>
      <c r="E48" s="5"/>
      <c r="F48" s="5"/>
      <c r="G48" s="5"/>
      <c r="H48" s="5"/>
    </row>
    <row r="49" spans="1:8" x14ac:dyDescent="0.25">
      <c r="A49" s="5"/>
      <c r="B49" s="5"/>
      <c r="C49" s="23"/>
      <c r="D49" s="5"/>
      <c r="E49" s="5"/>
      <c r="F49" s="5"/>
      <c r="G49" s="5"/>
      <c r="H49" s="5"/>
    </row>
    <row r="50" spans="1:8" x14ac:dyDescent="0.25">
      <c r="A50" s="5" t="s">
        <v>39</v>
      </c>
      <c r="B50" s="5"/>
      <c r="C50" s="23"/>
      <c r="D50" s="5"/>
      <c r="E50" s="5"/>
      <c r="F50" s="5"/>
      <c r="G50" s="5"/>
      <c r="H50" s="5"/>
    </row>
    <row r="51" spans="1:8" x14ac:dyDescent="0.25">
      <c r="A51" s="5"/>
      <c r="B51" s="5"/>
      <c r="C51" s="23"/>
      <c r="D51" s="5"/>
      <c r="E51" s="5"/>
      <c r="F51" s="5"/>
      <c r="G51" s="5"/>
      <c r="H51" s="5"/>
    </row>
    <row r="52" spans="1:8" x14ac:dyDescent="0.25">
      <c r="A52" s="5"/>
      <c r="B52" s="5" t="s">
        <v>40</v>
      </c>
      <c r="C52" s="31">
        <v>0</v>
      </c>
      <c r="D52" s="5"/>
      <c r="E52" s="10">
        <f>C52/1000</f>
        <v>0</v>
      </c>
      <c r="F52" s="5"/>
      <c r="G52" s="5"/>
      <c r="H52" s="5"/>
    </row>
    <row r="53" spans="1:8" x14ac:dyDescent="0.25">
      <c r="A53" s="5"/>
      <c r="B53" s="5" t="s">
        <v>42</v>
      </c>
      <c r="C53" s="32">
        <f>LOOKUP(B53,Hoja2!E3:F9)</f>
        <v>10.4</v>
      </c>
      <c r="D53" s="5"/>
      <c r="E53" s="5"/>
      <c r="F53" s="5"/>
      <c r="G53" s="5"/>
      <c r="H53" s="5"/>
    </row>
    <row r="54" spans="1:8" x14ac:dyDescent="0.25">
      <c r="A54" s="5"/>
      <c r="B54" s="5"/>
      <c r="C54" s="23"/>
      <c r="D54" s="5"/>
      <c r="E54" s="5"/>
      <c r="F54" s="5"/>
      <c r="G54" s="5"/>
      <c r="H54" s="5"/>
    </row>
    <row r="55" spans="1:8" x14ac:dyDescent="0.25">
      <c r="A55" s="5"/>
      <c r="B55" s="5" t="s">
        <v>48</v>
      </c>
      <c r="C55" s="19">
        <f>((C37*C53*(2*E52))/E31)*100</f>
        <v>0</v>
      </c>
      <c r="D55" s="5" t="s">
        <v>51</v>
      </c>
      <c r="E55" s="5"/>
      <c r="F55" s="5"/>
      <c r="G55" s="5"/>
      <c r="H55" s="5"/>
    </row>
    <row r="56" spans="1:8" x14ac:dyDescent="0.25">
      <c r="A56" s="5"/>
      <c r="B56" s="5"/>
      <c r="C56" s="44"/>
      <c r="D56" s="5"/>
      <c r="E56" s="5"/>
      <c r="F56" s="5"/>
      <c r="G56" s="5"/>
      <c r="H56" s="5"/>
    </row>
    <row r="57" spans="1:8" x14ac:dyDescent="0.25">
      <c r="A57" s="5"/>
      <c r="B57" s="5" t="s">
        <v>54</v>
      </c>
      <c r="C57" s="31">
        <v>2</v>
      </c>
      <c r="D57" s="5"/>
      <c r="E57" s="5"/>
      <c r="F57" s="5"/>
      <c r="G57" s="5"/>
      <c r="H57" s="5"/>
    </row>
    <row r="58" spans="1:8" x14ac:dyDescent="0.25">
      <c r="A58" s="5"/>
      <c r="B58" s="5" t="s">
        <v>34</v>
      </c>
      <c r="C58" s="19">
        <f>((2*C57*E58)/(56*0.3))</f>
        <v>19.841269841269838</v>
      </c>
      <c r="D58" s="5" t="s">
        <v>51</v>
      </c>
      <c r="E58" s="45">
        <f>C43/E31</f>
        <v>83.333333333333329</v>
      </c>
      <c r="F58" s="5"/>
      <c r="G58" s="5"/>
      <c r="H58" s="5"/>
    </row>
    <row r="59" spans="1:8" x14ac:dyDescent="0.25">
      <c r="A59" s="5"/>
      <c r="B59" s="5"/>
      <c r="C59" s="5"/>
      <c r="D59" s="5"/>
      <c r="E59" s="5"/>
      <c r="F59" s="5"/>
      <c r="G59" s="5"/>
      <c r="H59" s="5"/>
    </row>
    <row r="60" spans="1:8" x14ac:dyDescent="0.25">
      <c r="A60" s="5"/>
      <c r="B60" s="5" t="s">
        <v>32</v>
      </c>
      <c r="C60" s="5"/>
      <c r="D60" s="5"/>
      <c r="E60" s="5"/>
      <c r="F60" s="5"/>
      <c r="G60" s="5"/>
      <c r="H60" s="5"/>
    </row>
    <row r="61" spans="1:8" x14ac:dyDescent="0.25">
      <c r="A61" s="5"/>
      <c r="B61" s="5" t="s">
        <v>33</v>
      </c>
      <c r="C61" s="30">
        <f>(G22*F26)*1.15</f>
        <v>0</v>
      </c>
      <c r="D61" s="5" t="s">
        <v>31</v>
      </c>
      <c r="E61" s="5"/>
      <c r="F61" s="5"/>
      <c r="G61" s="5"/>
      <c r="H61" s="5"/>
    </row>
    <row r="62" spans="1:8" x14ac:dyDescent="0.25">
      <c r="A62" s="5"/>
      <c r="B62" s="5"/>
      <c r="C62" s="5"/>
      <c r="D62" s="5"/>
      <c r="E62" s="5"/>
      <c r="F62" s="5"/>
      <c r="G62" s="5"/>
      <c r="H62" s="5"/>
    </row>
    <row r="63" spans="1:8" x14ac:dyDescent="0.25">
      <c r="A63" s="5" t="s">
        <v>49</v>
      </c>
      <c r="B63" s="5"/>
      <c r="C63" s="5"/>
      <c r="D63" s="5"/>
      <c r="E63" s="5"/>
      <c r="F63" s="5"/>
      <c r="G63" s="5"/>
      <c r="H63" s="5"/>
    </row>
    <row r="64" spans="1:8" x14ac:dyDescent="0.25">
      <c r="A64" s="5"/>
      <c r="B64" s="5"/>
      <c r="C64" s="5"/>
      <c r="D64" s="5"/>
      <c r="E64" s="5"/>
      <c r="F64" s="5"/>
      <c r="G64" s="5"/>
      <c r="H64" s="5"/>
    </row>
    <row r="65" spans="1:8" x14ac:dyDescent="0.25">
      <c r="A65" s="5"/>
      <c r="B65" s="5" t="s">
        <v>50</v>
      </c>
      <c r="C65" s="19">
        <f>(E15/115)*1.25</f>
        <v>0</v>
      </c>
      <c r="D65" s="5" t="s">
        <v>31</v>
      </c>
      <c r="E65" s="5"/>
      <c r="F65" s="5"/>
      <c r="G65" s="5"/>
      <c r="H65" s="5"/>
    </row>
    <row r="66" spans="1:8" x14ac:dyDescent="0.25">
      <c r="A66" s="5"/>
      <c r="B66" s="5"/>
      <c r="C66" s="5"/>
      <c r="D66" s="5"/>
      <c r="E66" s="5"/>
      <c r="F66" s="5"/>
      <c r="G66" s="5"/>
      <c r="H66" s="5"/>
    </row>
    <row r="68" spans="1:8" x14ac:dyDescent="0.25">
      <c r="A68" t="s">
        <v>66</v>
      </c>
    </row>
  </sheetData>
  <mergeCells count="7">
    <mergeCell ref="A46:G46"/>
    <mergeCell ref="A40:G40"/>
    <mergeCell ref="A35:G35"/>
    <mergeCell ref="A17:G17"/>
    <mergeCell ref="A1:G1"/>
    <mergeCell ref="A28:G28"/>
    <mergeCell ref="A24:G24"/>
  </mergeCells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Hoja2!$B$2:$B$15</xm:f>
          </x14:formula1>
          <xm:sqref>C20</xm:sqref>
        </x14:dataValidation>
        <x14:dataValidation type="list" allowBlank="1" showInputMessage="1" showErrorMessage="1">
          <x14:formula1>
            <xm:f>Hoja2!$E$3:$E$9</xm:f>
          </x14:formula1>
          <xm:sqref>B53</xm:sqref>
        </x14:dataValidation>
        <x14:dataValidation type="list" allowBlank="1" showInputMessage="1" showErrorMessage="1">
          <x14:formula1>
            <xm:f>Hoja2!$H$2:$H$4</xm:f>
          </x14:formula1>
          <xm:sqref>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workbookViewId="0">
      <selection activeCell="C19" sqref="C19"/>
    </sheetView>
  </sheetViews>
  <sheetFormatPr baseColWidth="10" defaultRowHeight="15" x14ac:dyDescent="0.25"/>
  <cols>
    <col min="2" max="2" width="23.140625" customWidth="1"/>
    <col min="5" max="5" width="10.140625" customWidth="1"/>
    <col min="6" max="6" width="9.42578125" customWidth="1"/>
    <col min="7" max="7" width="14.42578125" customWidth="1"/>
  </cols>
  <sheetData>
    <row r="2" spans="2:8" ht="15.75" thickBot="1" x14ac:dyDescent="0.3"/>
    <row r="3" spans="2:8" ht="75.75" thickBot="1" x14ac:dyDescent="0.3">
      <c r="B3" s="46" t="s">
        <v>58</v>
      </c>
      <c r="C3" s="47" t="s">
        <v>59</v>
      </c>
      <c r="D3" s="47" t="s">
        <v>60</v>
      </c>
      <c r="E3" s="47" t="s">
        <v>61</v>
      </c>
      <c r="F3" s="47" t="s">
        <v>62</v>
      </c>
      <c r="G3" s="47" t="s">
        <v>63</v>
      </c>
    </row>
    <row r="4" spans="2:8" x14ac:dyDescent="0.25">
      <c r="B4" s="42" t="s">
        <v>56</v>
      </c>
      <c r="C4" s="38">
        <v>6</v>
      </c>
      <c r="D4" s="38">
        <v>7</v>
      </c>
      <c r="E4" s="38"/>
      <c r="F4" s="39">
        <v>5</v>
      </c>
      <c r="G4" s="37"/>
    </row>
    <row r="5" spans="2:8" x14ac:dyDescent="0.25">
      <c r="B5" s="42" t="s">
        <v>64</v>
      </c>
      <c r="C5" s="38">
        <v>85</v>
      </c>
      <c r="D5" s="38">
        <v>1</v>
      </c>
      <c r="E5" s="38"/>
      <c r="F5" s="39">
        <v>5</v>
      </c>
      <c r="G5" s="37"/>
    </row>
    <row r="6" spans="2:8" x14ac:dyDescent="0.25">
      <c r="B6" s="42" t="s">
        <v>55</v>
      </c>
      <c r="C6" s="38">
        <v>60</v>
      </c>
      <c r="D6" s="38">
        <v>1</v>
      </c>
      <c r="E6" s="38"/>
      <c r="F6" s="43">
        <v>3</v>
      </c>
      <c r="G6" s="37"/>
    </row>
    <row r="7" spans="2:8" x14ac:dyDescent="0.25">
      <c r="B7" s="42" t="s">
        <v>52</v>
      </c>
      <c r="C7" s="38">
        <v>450</v>
      </c>
      <c r="D7" s="38">
        <v>1</v>
      </c>
      <c r="E7" s="38"/>
      <c r="F7" s="40"/>
      <c r="G7" s="37"/>
      <c r="H7" s="36"/>
    </row>
    <row r="8" spans="2:8" x14ac:dyDescent="0.25">
      <c r="B8" s="42" t="s">
        <v>53</v>
      </c>
      <c r="C8" s="38">
        <v>20</v>
      </c>
      <c r="D8" s="38">
        <v>1</v>
      </c>
      <c r="E8" s="38"/>
      <c r="F8" s="41">
        <v>2</v>
      </c>
      <c r="G8" s="37"/>
      <c r="H8" s="36"/>
    </row>
    <row r="9" spans="2:8" x14ac:dyDescent="0.25">
      <c r="B9" s="50" t="s">
        <v>65</v>
      </c>
      <c r="C9" s="50"/>
      <c r="D9" s="50"/>
      <c r="E9" s="37"/>
      <c r="F9" s="51"/>
      <c r="G9" s="51"/>
    </row>
  </sheetData>
  <mergeCells count="2">
    <mergeCell ref="B9:D9"/>
    <mergeCell ref="F9:G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>
      <selection activeCell="H4" sqref="H4"/>
    </sheetView>
  </sheetViews>
  <sheetFormatPr baseColWidth="10" defaultRowHeight="15" x14ac:dyDescent="0.25"/>
  <sheetData>
    <row r="2" spans="2:8" x14ac:dyDescent="0.25">
      <c r="B2" t="s">
        <v>36</v>
      </c>
      <c r="C2" t="s">
        <v>35</v>
      </c>
      <c r="H2">
        <v>6</v>
      </c>
    </row>
    <row r="3" spans="2:8" x14ac:dyDescent="0.25">
      <c r="B3">
        <v>15</v>
      </c>
      <c r="C3">
        <v>1.2</v>
      </c>
      <c r="E3" t="s">
        <v>41</v>
      </c>
      <c r="F3">
        <v>17</v>
      </c>
      <c r="H3">
        <v>12</v>
      </c>
    </row>
    <row r="4" spans="2:8" x14ac:dyDescent="0.25">
      <c r="B4">
        <v>25</v>
      </c>
      <c r="C4">
        <v>1.36</v>
      </c>
      <c r="E4" t="s">
        <v>42</v>
      </c>
      <c r="F4">
        <v>10.4</v>
      </c>
      <c r="H4">
        <v>24</v>
      </c>
    </row>
    <row r="5" spans="2:8" x14ac:dyDescent="0.25">
      <c r="B5">
        <v>50</v>
      </c>
      <c r="C5">
        <v>2.95</v>
      </c>
      <c r="E5" t="s">
        <v>43</v>
      </c>
      <c r="F5">
        <v>14</v>
      </c>
    </row>
    <row r="6" spans="2:8" x14ac:dyDescent="0.25">
      <c r="B6">
        <v>100</v>
      </c>
      <c r="C6">
        <v>6.46</v>
      </c>
      <c r="E6" t="s">
        <v>44</v>
      </c>
      <c r="F6">
        <v>58</v>
      </c>
    </row>
    <row r="7" spans="2:8" x14ac:dyDescent="0.25">
      <c r="B7">
        <v>110</v>
      </c>
      <c r="C7">
        <v>7.08</v>
      </c>
      <c r="E7" t="s">
        <v>45</v>
      </c>
      <c r="F7">
        <v>52</v>
      </c>
    </row>
    <row r="8" spans="2:8" x14ac:dyDescent="0.25">
      <c r="B8">
        <v>130</v>
      </c>
      <c r="C8">
        <v>7.99</v>
      </c>
      <c r="E8" t="s">
        <v>46</v>
      </c>
      <c r="F8">
        <v>9.8000000000000007</v>
      </c>
    </row>
    <row r="9" spans="2:8" x14ac:dyDescent="0.25">
      <c r="B9">
        <v>150</v>
      </c>
      <c r="C9">
        <v>8.6199999999999992</v>
      </c>
      <c r="E9" t="s">
        <v>47</v>
      </c>
      <c r="F9">
        <v>33.799999999999997</v>
      </c>
    </row>
    <row r="10" spans="2:8" x14ac:dyDescent="0.25">
      <c r="B10">
        <v>160</v>
      </c>
      <c r="C10">
        <v>8.66</v>
      </c>
    </row>
    <row r="11" spans="2:8" x14ac:dyDescent="0.25">
      <c r="B11" t="s">
        <v>37</v>
      </c>
    </row>
    <row r="12" spans="2:8" x14ac:dyDescent="0.25">
      <c r="B12" s="3">
        <v>200</v>
      </c>
      <c r="C12">
        <v>6.43</v>
      </c>
    </row>
    <row r="13" spans="2:8" x14ac:dyDescent="0.25">
      <c r="B13" s="3">
        <v>230</v>
      </c>
      <c r="C13">
        <v>8.16</v>
      </c>
    </row>
    <row r="14" spans="2:8" x14ac:dyDescent="0.25">
      <c r="B14" s="3">
        <v>250</v>
      </c>
      <c r="C14">
        <v>8.2799999999999994</v>
      </c>
    </row>
    <row r="15" spans="2:8" x14ac:dyDescent="0.25">
      <c r="B15" s="3">
        <v>300</v>
      </c>
      <c r="C15">
        <v>8.39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Magdiel</dc:creator>
  <cp:lastModifiedBy>MAS CAPACITACION</cp:lastModifiedBy>
  <cp:lastPrinted>2016-03-11T15:49:38Z</cp:lastPrinted>
  <dcterms:created xsi:type="dcterms:W3CDTF">2016-01-15T18:21:54Z</dcterms:created>
  <dcterms:modified xsi:type="dcterms:W3CDTF">2020-08-23T20:06:29Z</dcterms:modified>
</cp:coreProperties>
</file>