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S CAPACITACION\Desktop\VALERIA\"/>
    </mc:Choice>
  </mc:AlternateContent>
  <bookViews>
    <workbookView xWindow="0" yWindow="0" windowWidth="10890" windowHeight="6450"/>
  </bookViews>
  <sheets>
    <sheet name="PRINCIPAL" sheetId="21" r:id="rId1"/>
    <sheet name="TABLAS-NOM" sheetId="22" r:id="rId2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2" i="21" l="1"/>
  <c r="G10" i="21" l="1"/>
  <c r="J10" i="21" s="1"/>
  <c r="I10" i="21"/>
  <c r="R10" i="21"/>
  <c r="G11" i="21"/>
  <c r="I11" i="21"/>
  <c r="R11" i="21"/>
  <c r="Q12" i="21"/>
  <c r="G8" i="21"/>
  <c r="G9" i="21"/>
  <c r="J11" i="21" l="1"/>
  <c r="L10" i="21"/>
  <c r="M10" i="21" s="1"/>
  <c r="Z11" i="21"/>
  <c r="F12" i="21"/>
  <c r="E12" i="21"/>
  <c r="C12" i="21"/>
  <c r="R8" i="21"/>
  <c r="R9" i="21"/>
  <c r="R12" i="21"/>
  <c r="I8" i="21"/>
  <c r="J8" i="21" s="1"/>
  <c r="I9" i="21"/>
  <c r="J9" i="21" s="1"/>
  <c r="I12" i="21"/>
  <c r="W10" i="21" l="1"/>
  <c r="N10" i="21"/>
  <c r="L11" i="21"/>
  <c r="W11" i="21" s="1"/>
  <c r="T10" i="21"/>
  <c r="Z10" i="21"/>
  <c r="G12" i="21" l="1"/>
  <c r="J12" i="21" s="1"/>
  <c r="T11" i="21"/>
  <c r="M11" i="21"/>
  <c r="N11" i="21" s="1"/>
  <c r="L9" i="21" l="1"/>
  <c r="M9" i="21" s="1"/>
  <c r="Z9" i="21"/>
  <c r="Z8" i="21" l="1"/>
  <c r="M8" i="21"/>
  <c r="M12" i="21" l="1"/>
  <c r="N12" i="21" s="1"/>
  <c r="Z12" i="21"/>
  <c r="N9" i="21"/>
  <c r="N8" i="21"/>
  <c r="W8" i="21"/>
  <c r="T9" i="21"/>
  <c r="W12" i="21" l="1"/>
  <c r="T12" i="21"/>
  <c r="W9" i="21"/>
  <c r="T8" i="21"/>
</calcChain>
</file>

<file path=xl/sharedStrings.xml><?xml version="1.0" encoding="utf-8"?>
<sst xmlns="http://schemas.openxmlformats.org/spreadsheetml/2006/main" count="53" uniqueCount="33">
  <si>
    <t>POTENCIA (W)</t>
  </si>
  <si>
    <t>F.P.</t>
  </si>
  <si>
    <t>VOLTAJE (V)</t>
  </si>
  <si>
    <t>CORRIENTE NOMINAL (In)</t>
  </si>
  <si>
    <t>CONDUCTOR (AWG/KCM)</t>
  </si>
  <si>
    <t>CAIDA DE TENSIÓN          %</t>
  </si>
  <si>
    <t>INTERRUPTOR</t>
  </si>
  <si>
    <t>CONDUCTOR SELECCIONADO (AWG/KCM)</t>
  </si>
  <si>
    <t>FASE</t>
  </si>
  <si>
    <t>NEUTRO</t>
  </si>
  <si>
    <t>TIERRA</t>
  </si>
  <si>
    <t>X</t>
  </si>
  <si>
    <t>─</t>
  </si>
  <si>
    <t xml:space="preserve"> </t>
  </si>
  <si>
    <t>SECCION TRANS.</t>
  </si>
  <si>
    <t>LONGITUD           (M)</t>
  </si>
  <si>
    <t>MOTOR 1 HP</t>
  </si>
  <si>
    <t>CIRCUITO ALIMENTADOR</t>
  </si>
  <si>
    <t>MARCA:</t>
  </si>
  <si>
    <t>UBICACIÓN:</t>
  </si>
  <si>
    <t>OBRA:</t>
  </si>
  <si>
    <t>CIRCUITOS</t>
  </si>
  <si>
    <t>CIRCUITO DERIVADO 4</t>
  </si>
  <si>
    <t>CIRCUITO DERIVADO 5</t>
  </si>
  <si>
    <t>CIRCUITO DERIVADO 6</t>
  </si>
  <si>
    <t>FASES:</t>
  </si>
  <si>
    <t>HILOS:</t>
  </si>
  <si>
    <t>Squared</t>
  </si>
  <si>
    <t>CENTRO DE CARGA:</t>
  </si>
  <si>
    <t>CIRCUITO DERIVADO 7</t>
  </si>
  <si>
    <t xml:space="preserve"> De Empotrar/ sobreponer para 8 circuitos</t>
  </si>
  <si>
    <t xml:space="preserve">Ing. Jorge Velasco </t>
  </si>
  <si>
    <t>MOTOR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</si>
</sst>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color theme="0"/>
      <name val="Calibri"/>
      <family val="2"/>
      <scheme val="minor"/>
    </font>
    <font>
      <b/>
      <sz val="12"/>
      <name val="Calibri"/>
      <family val="2"/>
    </font>
    <font>
      <b/>
      <sz val="1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rgb="FF00B0F0"/>
      <name val="Calibri"/>
      <family val="2"/>
      <scheme val="minor"/>
    </font>
    <font>
      <sz val="16"/>
      <color rgb="FF00B0F0"/>
      <name val="Calibri"/>
      <family val="2"/>
      <scheme val="minor"/>
    </font>
    <font>
      <sz val="18"/>
      <color rgb="FF00B0F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0" borderId="0"/>
  </cellStyleXfs>
  <cellXfs count="48">
    <xf numFmtId="0" fontId="0" fillId="0" borderId="0" xfId="0"/>
    <xf numFmtId="0" fontId="6" fillId="0" borderId="0" xfId="0" applyFont="1"/>
    <xf numFmtId="0" fontId="10" fillId="0" borderId="0" xfId="0" applyFont="1" applyBorder="1" applyAlignment="1">
      <alignment horizontal="center" vertical="center"/>
    </xf>
    <xf numFmtId="49" fontId="4" fillId="0" borderId="1" xfId="2" applyNumberFormat="1" applyFont="1" applyFill="1" applyBorder="1" applyAlignment="1">
      <alignment horizontal="center" vertical="center"/>
    </xf>
    <xf numFmtId="0" fontId="7" fillId="0" borderId="1" xfId="2" applyNumberFormat="1" applyFont="1" applyFill="1" applyBorder="1" applyAlignment="1">
      <alignment horizontal="center" vertical="center"/>
    </xf>
    <xf numFmtId="2" fontId="7" fillId="0" borderId="1" xfId="2" applyNumberFormat="1" applyFont="1" applyFill="1" applyBorder="1" applyAlignment="1">
      <alignment horizontal="center" vertical="center"/>
    </xf>
    <xf numFmtId="1" fontId="7" fillId="0" borderId="1" xfId="2" applyNumberFormat="1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9" fillId="3" borderId="1" xfId="2" applyFont="1" applyFill="1" applyBorder="1" applyAlignment="1">
      <alignment horizontal="center" vertical="center"/>
    </xf>
    <xf numFmtId="0" fontId="9" fillId="3" borderId="1" xfId="2" applyNumberFormat="1" applyFont="1" applyFill="1" applyBorder="1" applyAlignment="1">
      <alignment horizontal="center" vertical="center"/>
    </xf>
    <xf numFmtId="2" fontId="9" fillId="3" borderId="1" xfId="2" applyNumberFormat="1" applyFont="1" applyFill="1" applyBorder="1" applyAlignment="1">
      <alignment horizontal="center" vertical="center"/>
    </xf>
    <xf numFmtId="0" fontId="7" fillId="3" borderId="1" xfId="2" applyNumberFormat="1" applyFont="1" applyFill="1" applyBorder="1" applyAlignment="1">
      <alignment horizontal="center" vertical="center"/>
    </xf>
    <xf numFmtId="2" fontId="7" fillId="3" borderId="1" xfId="2" applyNumberFormat="1" applyFont="1" applyFill="1" applyBorder="1" applyAlignment="1">
      <alignment horizontal="center" vertical="center"/>
    </xf>
    <xf numFmtId="1" fontId="8" fillId="3" borderId="1" xfId="2" applyNumberFormat="1" applyFont="1" applyFill="1" applyBorder="1" applyAlignment="1">
      <alignment horizontal="center" vertical="center"/>
    </xf>
    <xf numFmtId="1" fontId="7" fillId="3" borderId="1" xfId="2" applyNumberFormat="1" applyFont="1" applyFill="1" applyBorder="1" applyAlignment="1">
      <alignment horizontal="center" vertical="center"/>
    </xf>
    <xf numFmtId="0" fontId="3" fillId="3" borderId="1" xfId="2" applyFont="1" applyFill="1" applyBorder="1" applyAlignment="1">
      <alignment horizontal="center" vertical="center"/>
    </xf>
    <xf numFmtId="1" fontId="9" fillId="3" borderId="1" xfId="2" applyNumberFormat="1" applyFont="1" applyFill="1" applyBorder="1" applyAlignment="1">
      <alignment horizontal="center" vertical="center"/>
    </xf>
    <xf numFmtId="0" fontId="0" fillId="0" borderId="0" xfId="0" applyFont="1"/>
    <xf numFmtId="0" fontId="11" fillId="0" borderId="0" xfId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vertical="center"/>
    </xf>
    <xf numFmtId="0" fontId="0" fillId="0" borderId="0" xfId="0" applyBorder="1"/>
    <xf numFmtId="0" fontId="12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16" fillId="0" borderId="1" xfId="0" applyFont="1" applyFill="1" applyBorder="1" applyAlignment="1">
      <alignment vertical="center"/>
    </xf>
    <xf numFmtId="0" fontId="17" fillId="0" borderId="1" xfId="0" applyFont="1" applyFill="1" applyBorder="1" applyAlignment="1">
      <alignment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7" fillId="0" borderId="3" xfId="0" applyFont="1" applyFill="1" applyBorder="1" applyAlignment="1">
      <alignment horizontal="left" vertical="center"/>
    </xf>
    <xf numFmtId="0" fontId="17" fillId="0" borderId="4" xfId="0" applyFont="1" applyFill="1" applyBorder="1" applyAlignment="1">
      <alignment horizontal="left" vertical="center"/>
    </xf>
    <xf numFmtId="0" fontId="8" fillId="3" borderId="1" xfId="2" applyFont="1" applyFill="1" applyBorder="1" applyAlignment="1">
      <alignment horizontal="center" vertical="center"/>
    </xf>
    <xf numFmtId="14" fontId="13" fillId="0" borderId="2" xfId="0" applyNumberFormat="1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3" fillId="3" borderId="1" xfId="2" applyFont="1" applyFill="1" applyBorder="1" applyAlignment="1">
      <alignment horizontal="center" vertical="center" wrapText="1"/>
    </xf>
    <xf numFmtId="0" fontId="8" fillId="3" borderId="1" xfId="2" applyFont="1" applyFill="1" applyBorder="1" applyAlignment="1">
      <alignment horizontal="center" vertical="center" wrapText="1"/>
    </xf>
    <xf numFmtId="0" fontId="3" fillId="3" borderId="1" xfId="2" applyFont="1" applyFill="1" applyBorder="1" applyAlignment="1">
      <alignment horizontal="center" vertical="center"/>
    </xf>
    <xf numFmtId="0" fontId="3" fillId="3" borderId="5" xfId="2" applyFont="1" applyFill="1" applyBorder="1" applyAlignment="1">
      <alignment horizontal="center" vertical="center" wrapText="1"/>
    </xf>
    <xf numFmtId="0" fontId="3" fillId="3" borderId="6" xfId="2" applyFont="1" applyFill="1" applyBorder="1" applyAlignment="1">
      <alignment horizontal="center" vertical="center" wrapText="1"/>
    </xf>
  </cellXfs>
  <cellStyles count="3">
    <cellStyle name="Énfasis5" xfId="1" builtinId="45"/>
    <cellStyle name="Normal" xfId="0" builtinId="0"/>
    <cellStyle name="Normal 5" xfId="2"/>
  </cellStyles>
  <dxfs count="1"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233947</xdr:colOff>
      <xdr:row>12</xdr:row>
      <xdr:rowOff>33419</xdr:rowOff>
    </xdr:from>
    <xdr:to>
      <xdr:col>8</xdr:col>
      <xdr:colOff>718552</xdr:colOff>
      <xdr:row>39</xdr:row>
      <xdr:rowOff>183813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76200B2-5DF3-4F8E-AE34-2F0B6FF7ECF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5300" t="16568" r="25862" b="11007"/>
        <a:stretch/>
      </xdr:blipFill>
      <xdr:spPr>
        <a:xfrm>
          <a:off x="1771315" y="2239208"/>
          <a:ext cx="5096711" cy="5113421"/>
        </a:xfrm>
        <a:prstGeom prst="rect">
          <a:avLst/>
        </a:prstGeom>
      </xdr:spPr>
    </xdr:pic>
    <xdr:clientData/>
  </xdr:twoCellAnchor>
  <xdr:twoCellAnchor editAs="oneCell">
    <xdr:from>
      <xdr:col>9</xdr:col>
      <xdr:colOff>731631</xdr:colOff>
      <xdr:row>12</xdr:row>
      <xdr:rowOff>13804</xdr:rowOff>
    </xdr:from>
    <xdr:to>
      <xdr:col>21</xdr:col>
      <xdr:colOff>140017</xdr:colOff>
      <xdr:row>52</xdr:row>
      <xdr:rowOff>13805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1824B835-210E-4BD3-BB5F-AB98A1C0289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25172" t="10503" r="23339" b="5776"/>
        <a:stretch/>
      </xdr:blipFill>
      <xdr:spPr>
        <a:xfrm>
          <a:off x="7564783" y="2332934"/>
          <a:ext cx="8519256" cy="77304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Z25"/>
  <sheetViews>
    <sheetView tabSelected="1" topLeftCell="B4" zoomScale="80" zoomScaleNormal="80" workbookViewId="0">
      <selection activeCell="T22" sqref="T22"/>
    </sheetView>
  </sheetViews>
  <sheetFormatPr baseColWidth="10" defaultColWidth="11.42578125" defaultRowHeight="15" x14ac:dyDescent="0.25"/>
  <cols>
    <col min="1" max="1" width="11.42578125" style="1"/>
    <col min="2" max="2" width="25" style="1" customWidth="1"/>
    <col min="3" max="3" width="12.5703125" style="1" customWidth="1"/>
    <col min="4" max="4" width="15.7109375" style="1" customWidth="1"/>
    <col min="5" max="6" width="12.5703125" style="1" customWidth="1"/>
    <col min="7" max="7" width="11.42578125" style="1"/>
    <col min="8" max="8" width="6.85546875" style="1" customWidth="1"/>
    <col min="9" max="12" width="11.42578125" style="1"/>
    <col min="13" max="13" width="12" style="1" customWidth="1"/>
    <col min="14" max="14" width="11.42578125" style="1"/>
    <col min="15" max="15" width="4.140625" style="1" customWidth="1"/>
    <col min="16" max="16" width="3.5703125" style="1" customWidth="1"/>
    <col min="17" max="17" width="5.140625" style="1" customWidth="1"/>
    <col min="18" max="18" width="4.42578125" style="1" customWidth="1"/>
    <col min="19" max="19" width="3.28515625" style="1" customWidth="1"/>
    <col min="20" max="20" width="4.28515625" style="1" customWidth="1"/>
    <col min="21" max="21" width="4.7109375" style="1" customWidth="1"/>
    <col min="22" max="22" width="3.42578125" style="1" customWidth="1"/>
    <col min="23" max="23" width="4.85546875" style="1" customWidth="1"/>
    <col min="24" max="24" width="4.42578125" style="1" customWidth="1"/>
    <col min="25" max="25" width="3.7109375" style="1" customWidth="1"/>
    <col min="26" max="26" width="4.28515625" style="1" customWidth="1"/>
    <col min="27" max="16384" width="11.42578125" style="1"/>
  </cols>
  <sheetData>
    <row r="2" spans="2:26" ht="15" customHeight="1" x14ac:dyDescent="0.25">
      <c r="B2" s="24" t="s">
        <v>19</v>
      </c>
      <c r="C2" s="28"/>
      <c r="D2" s="29"/>
      <c r="E2" s="29"/>
      <c r="F2" s="29"/>
      <c r="G2" s="29"/>
      <c r="H2" s="30"/>
      <c r="I2" s="24" t="s">
        <v>25</v>
      </c>
      <c r="J2" s="31">
        <v>1</v>
      </c>
      <c r="K2" s="32"/>
      <c r="L2" s="32"/>
      <c r="M2" s="32"/>
      <c r="N2" s="33"/>
      <c r="O2" s="34"/>
      <c r="P2" s="34"/>
      <c r="Q2" s="35"/>
      <c r="R2" s="31" t="s">
        <v>31</v>
      </c>
      <c r="S2" s="32"/>
      <c r="T2" s="32"/>
      <c r="U2" s="32"/>
      <c r="V2" s="32"/>
      <c r="W2" s="32"/>
      <c r="X2" s="32"/>
      <c r="Y2" s="32"/>
      <c r="Z2" s="33"/>
    </row>
    <row r="3" spans="2:26" ht="15" customHeight="1" x14ac:dyDescent="0.25">
      <c r="B3" s="24" t="s">
        <v>20</v>
      </c>
      <c r="C3" s="28"/>
      <c r="D3" s="29"/>
      <c r="E3" s="29"/>
      <c r="F3" s="29"/>
      <c r="G3" s="29"/>
      <c r="H3" s="30"/>
      <c r="I3" s="24" t="s">
        <v>26</v>
      </c>
      <c r="J3" s="31">
        <v>2</v>
      </c>
      <c r="K3" s="32"/>
      <c r="L3" s="32"/>
      <c r="M3" s="32"/>
      <c r="N3" s="33"/>
      <c r="O3" s="34"/>
      <c r="P3" s="34"/>
      <c r="Q3" s="35"/>
      <c r="R3" s="37">
        <v>43292</v>
      </c>
      <c r="S3" s="38"/>
      <c r="T3" s="38"/>
      <c r="U3" s="38"/>
      <c r="V3" s="38"/>
      <c r="W3" s="38"/>
      <c r="X3" s="38"/>
      <c r="Y3" s="38"/>
      <c r="Z3" s="39"/>
    </row>
    <row r="4" spans="2:26" ht="16.5" customHeight="1" x14ac:dyDescent="0.25">
      <c r="B4" s="24" t="s">
        <v>28</v>
      </c>
      <c r="C4" s="19" t="s">
        <v>30</v>
      </c>
      <c r="D4" s="23"/>
      <c r="E4" s="19"/>
      <c r="F4" s="19"/>
      <c r="G4" s="19"/>
      <c r="H4" s="19"/>
      <c r="I4" s="24" t="s">
        <v>18</v>
      </c>
      <c r="J4" s="25" t="s">
        <v>27</v>
      </c>
      <c r="K4" s="26"/>
      <c r="L4" s="26"/>
      <c r="M4" s="26"/>
      <c r="N4" s="27"/>
      <c r="O4" s="34"/>
      <c r="P4" s="34"/>
      <c r="Q4" s="35"/>
      <c r="R4" s="40"/>
      <c r="S4" s="41"/>
      <c r="T4" s="41"/>
      <c r="U4" s="41"/>
      <c r="V4" s="41"/>
      <c r="W4" s="41"/>
      <c r="X4" s="41"/>
      <c r="Y4" s="41"/>
      <c r="Z4" s="42"/>
    </row>
    <row r="5" spans="2:26" ht="15" customHeight="1" x14ac:dyDescent="0.25">
      <c r="B5" s="45" t="s">
        <v>21</v>
      </c>
      <c r="C5" s="43" t="s">
        <v>32</v>
      </c>
      <c r="D5" s="46" t="s">
        <v>32</v>
      </c>
      <c r="E5" s="43" t="s">
        <v>16</v>
      </c>
      <c r="F5" s="43" t="s">
        <v>32</v>
      </c>
      <c r="G5" s="44" t="s">
        <v>0</v>
      </c>
      <c r="H5" s="44" t="s">
        <v>1</v>
      </c>
      <c r="I5" s="44" t="s">
        <v>2</v>
      </c>
      <c r="J5" s="44" t="s">
        <v>3</v>
      </c>
      <c r="K5" s="43" t="s">
        <v>15</v>
      </c>
      <c r="L5" s="44" t="s">
        <v>4</v>
      </c>
      <c r="M5" s="43" t="s">
        <v>14</v>
      </c>
      <c r="N5" s="44" t="s">
        <v>5</v>
      </c>
      <c r="O5" s="36" t="s">
        <v>6</v>
      </c>
      <c r="P5" s="36"/>
      <c r="Q5" s="36"/>
      <c r="R5" s="36" t="s">
        <v>7</v>
      </c>
      <c r="S5" s="36"/>
      <c r="T5" s="36"/>
      <c r="U5" s="36"/>
      <c r="V5" s="36"/>
      <c r="W5" s="36"/>
      <c r="X5" s="36"/>
      <c r="Y5" s="36"/>
      <c r="Z5" s="36"/>
    </row>
    <row r="6" spans="2:26" x14ac:dyDescent="0.25">
      <c r="B6" s="36"/>
      <c r="C6" s="44"/>
      <c r="D6" s="47"/>
      <c r="E6" s="44"/>
      <c r="F6" s="44"/>
      <c r="G6" s="44"/>
      <c r="H6" s="44"/>
      <c r="I6" s="44"/>
      <c r="J6" s="44"/>
      <c r="K6" s="44"/>
      <c r="L6" s="44"/>
      <c r="M6" s="44"/>
      <c r="N6" s="44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</row>
    <row r="7" spans="2:26" x14ac:dyDescent="0.25">
      <c r="B7" s="36"/>
      <c r="C7" s="13">
        <v>1200</v>
      </c>
      <c r="D7" s="13">
        <v>1200</v>
      </c>
      <c r="E7" s="13">
        <v>1200</v>
      </c>
      <c r="F7" s="13">
        <v>1200</v>
      </c>
      <c r="G7" s="44"/>
      <c r="H7" s="44"/>
      <c r="I7" s="44"/>
      <c r="J7" s="44"/>
      <c r="K7" s="44"/>
      <c r="L7" s="44"/>
      <c r="M7" s="44"/>
      <c r="N7" s="44"/>
      <c r="O7" s="36"/>
      <c r="P7" s="36"/>
      <c r="Q7" s="36"/>
      <c r="R7" s="36" t="s">
        <v>8</v>
      </c>
      <c r="S7" s="36"/>
      <c r="T7" s="36"/>
      <c r="U7" s="36" t="s">
        <v>9</v>
      </c>
      <c r="V7" s="36"/>
      <c r="W7" s="36"/>
      <c r="X7" s="36" t="s">
        <v>10</v>
      </c>
      <c r="Y7" s="36"/>
      <c r="Z7" s="36"/>
    </row>
    <row r="8" spans="2:26" ht="15.75" x14ac:dyDescent="0.25">
      <c r="B8" s="3" t="s">
        <v>22</v>
      </c>
      <c r="C8" s="4"/>
      <c r="D8" s="4"/>
      <c r="E8" s="4">
        <v>1</v>
      </c>
      <c r="F8" s="4"/>
      <c r="G8" s="6">
        <f>($C$7*C8)+($D$7*D8)+($E$7*E8)+($F$7*F8)</f>
        <v>1200</v>
      </c>
      <c r="H8" s="5">
        <v>0.9</v>
      </c>
      <c r="I8" s="5">
        <f>127</f>
        <v>127</v>
      </c>
      <c r="J8" s="5">
        <f>(G8/(I8*H8))</f>
        <v>10.498687664041995</v>
      </c>
      <c r="K8" s="6">
        <v>60</v>
      </c>
      <c r="L8" s="4">
        <v>8</v>
      </c>
      <c r="M8" s="5">
        <f t="shared" ref="M8:M12" si="0">IF(L8&gt;=14,2.08,IF(L8&gt;=12,3.31,IF(L8&gt;=10,5.26,IF(L8&gt;=8,8.37,IF(L8&gt;=6,13.3,IF(L8&gt;=4,21.2))))))</f>
        <v>8.3699999999999992</v>
      </c>
      <c r="N8" s="5">
        <f>((4*K8*J8)/(I8*M8))</f>
        <v>2.3703751111205928</v>
      </c>
      <c r="O8" s="4">
        <v>1</v>
      </c>
      <c r="P8" s="7" t="s">
        <v>11</v>
      </c>
      <c r="Q8" s="6">
        <v>20</v>
      </c>
      <c r="R8" s="4">
        <f t="shared" ref="R8:R12" si="1">O8</f>
        <v>1</v>
      </c>
      <c r="S8" s="4" t="s">
        <v>12</v>
      </c>
      <c r="T8" s="4">
        <f>L8</f>
        <v>8</v>
      </c>
      <c r="U8" s="4">
        <v>1</v>
      </c>
      <c r="V8" s="4" t="s">
        <v>12</v>
      </c>
      <c r="W8" s="4">
        <f>L8</f>
        <v>8</v>
      </c>
      <c r="X8" s="4">
        <v>1</v>
      </c>
      <c r="Y8" s="4" t="s">
        <v>12</v>
      </c>
      <c r="Z8" s="4">
        <f t="shared" ref="Z8:Z9" si="2">IF(Q8&lt;=15,14,IF(Q8&lt;=20,12,IF(Q8&lt;=60,10,IF(Q8&lt;=100,8,IF(Q8&lt;=200,6,IF(Q8&lt;=300,4))))))</f>
        <v>12</v>
      </c>
    </row>
    <row r="9" spans="2:26" ht="15.75" x14ac:dyDescent="0.25">
      <c r="B9" s="3" t="s">
        <v>23</v>
      </c>
      <c r="C9" s="4"/>
      <c r="D9" s="4">
        <v>1</v>
      </c>
      <c r="E9" s="4"/>
      <c r="F9" s="4"/>
      <c r="G9" s="6">
        <f>($C$7*C9)+($D$7*D9)+($E$7*E9)+($F$7*F9)</f>
        <v>1200</v>
      </c>
      <c r="H9" s="5">
        <v>0.9</v>
      </c>
      <c r="I9" s="5">
        <f>127</f>
        <v>127</v>
      </c>
      <c r="J9" s="5">
        <f>(G9/(I9*H9))</f>
        <v>10.498687664041995</v>
      </c>
      <c r="K9" s="6">
        <v>20</v>
      </c>
      <c r="L9" s="4">
        <f>IF(J9&lt;=15,12,IF(J9&lt;=20,12,IF(J9&lt;=30,10,IF(J9&lt;=40,8,IF(J9&lt;=55,6,IF(J9&lt;=70,4))))))</f>
        <v>12</v>
      </c>
      <c r="M9" s="5">
        <f t="shared" si="0"/>
        <v>3.31</v>
      </c>
      <c r="N9" s="5">
        <f>((4*K9*J9)/(I9*M9))</f>
        <v>1.9979898972889587</v>
      </c>
      <c r="O9" s="4">
        <v>1</v>
      </c>
      <c r="P9" s="7" t="s">
        <v>11</v>
      </c>
      <c r="Q9" s="6">
        <v>20</v>
      </c>
      <c r="R9" s="4">
        <f t="shared" si="1"/>
        <v>1</v>
      </c>
      <c r="S9" s="4" t="s">
        <v>12</v>
      </c>
      <c r="T9" s="4">
        <f>L9</f>
        <v>12</v>
      </c>
      <c r="U9" s="4">
        <v>1</v>
      </c>
      <c r="V9" s="4" t="s">
        <v>12</v>
      </c>
      <c r="W9" s="4">
        <f>L9</f>
        <v>12</v>
      </c>
      <c r="X9" s="4">
        <v>1</v>
      </c>
      <c r="Y9" s="4" t="s">
        <v>12</v>
      </c>
      <c r="Z9" s="4">
        <f t="shared" si="2"/>
        <v>12</v>
      </c>
    </row>
    <row r="10" spans="2:26" ht="15.75" x14ac:dyDescent="0.25">
      <c r="B10" s="3" t="s">
        <v>24</v>
      </c>
      <c r="C10" s="4">
        <v>1</v>
      </c>
      <c r="D10" s="4"/>
      <c r="E10" s="4"/>
      <c r="F10" s="4"/>
      <c r="G10" s="6">
        <f>($C$7*C10)+($D$7*D10)+($E$7*E10)+($F$7*F10)</f>
        <v>1200</v>
      </c>
      <c r="H10" s="5">
        <v>0.9</v>
      </c>
      <c r="I10" s="5">
        <f>127</f>
        <v>127</v>
      </c>
      <c r="J10" s="5">
        <f>(G10/(I10*H10))</f>
        <v>10.498687664041995</v>
      </c>
      <c r="K10" s="6">
        <v>20</v>
      </c>
      <c r="L10" s="4">
        <f>IF(J10&lt;=15,12,IF(J10&lt;=20,12,IF(J10&lt;=30,10,IF(J10&lt;=40,8,IF(J10&lt;=55,6,IF(J10&lt;=70,4))))))</f>
        <v>12</v>
      </c>
      <c r="M10" s="5">
        <f t="shared" ref="M10:M11" si="3">IF(L10&gt;=14,2.08,IF(L10&gt;=12,3.31,IF(L10&gt;=10,5.26,IF(L10&gt;=8,8.37,IF(L10&gt;=6,13.3,IF(L10&gt;=4,21.2))))))</f>
        <v>3.31</v>
      </c>
      <c r="N10" s="5">
        <f>((4*K10*J10)/(I10*M10))</f>
        <v>1.9979898972889587</v>
      </c>
      <c r="O10" s="4">
        <v>1</v>
      </c>
      <c r="P10" s="7" t="s">
        <v>11</v>
      </c>
      <c r="Q10" s="6">
        <v>20</v>
      </c>
      <c r="R10" s="4">
        <f t="shared" ref="R10:R11" si="4">O10</f>
        <v>1</v>
      </c>
      <c r="S10" s="4" t="s">
        <v>12</v>
      </c>
      <c r="T10" s="4">
        <f t="shared" ref="T10:T11" si="5">L10</f>
        <v>12</v>
      </c>
      <c r="U10" s="4">
        <v>1</v>
      </c>
      <c r="V10" s="4" t="s">
        <v>12</v>
      </c>
      <c r="W10" s="4">
        <f t="shared" ref="W10:W11" si="6">L10</f>
        <v>12</v>
      </c>
      <c r="X10" s="4">
        <v>1</v>
      </c>
      <c r="Y10" s="4" t="s">
        <v>12</v>
      </c>
      <c r="Z10" s="4">
        <f t="shared" ref="Z10:Z11" si="7">IF(Q10&lt;=15,14,IF(Q10&lt;=20,12,IF(Q10&lt;=60,10,IF(Q10&lt;=100,8,IF(Q10&lt;=200,6,IF(Q10&lt;=300,4))))))</f>
        <v>12</v>
      </c>
    </row>
    <row r="11" spans="2:26" ht="15.75" x14ac:dyDescent="0.25">
      <c r="B11" s="3" t="s">
        <v>29</v>
      </c>
      <c r="C11" s="4"/>
      <c r="D11" s="4"/>
      <c r="E11" s="4">
        <v>1</v>
      </c>
      <c r="F11" s="4"/>
      <c r="G11" s="6">
        <f>($C$7*C11)+($D$7*D11)+($E$7*E11)+($F$7*F11)</f>
        <v>1200</v>
      </c>
      <c r="H11" s="5">
        <v>0.9</v>
      </c>
      <c r="I11" s="5">
        <f>127</f>
        <v>127</v>
      </c>
      <c r="J11" s="5">
        <f>(G11/(I11*H11))</f>
        <v>10.498687664041995</v>
      </c>
      <c r="K11" s="6">
        <v>20</v>
      </c>
      <c r="L11" s="4">
        <f>IF(J11&lt;=15,12,IF(J11&lt;=20,12,IF(J11&lt;=30,10,IF(J11&lt;=40,8,IF(J11&lt;=55,6,IF(J11&lt;=70,4))))))</f>
        <v>12</v>
      </c>
      <c r="M11" s="5">
        <f t="shared" si="3"/>
        <v>3.31</v>
      </c>
      <c r="N11" s="5">
        <f>((4*K11*J11)/(I11*M11))</f>
        <v>1.9979898972889587</v>
      </c>
      <c r="O11" s="4">
        <v>1</v>
      </c>
      <c r="P11" s="7" t="s">
        <v>11</v>
      </c>
      <c r="Q11" s="6">
        <v>20</v>
      </c>
      <c r="R11" s="4">
        <f t="shared" si="4"/>
        <v>1</v>
      </c>
      <c r="S11" s="4" t="s">
        <v>12</v>
      </c>
      <c r="T11" s="4">
        <f t="shared" si="5"/>
        <v>12</v>
      </c>
      <c r="U11" s="4">
        <v>1</v>
      </c>
      <c r="V11" s="4" t="s">
        <v>12</v>
      </c>
      <c r="W11" s="4">
        <f t="shared" si="6"/>
        <v>12</v>
      </c>
      <c r="X11" s="4">
        <v>1</v>
      </c>
      <c r="Y11" s="4" t="s">
        <v>12</v>
      </c>
      <c r="Z11" s="4">
        <f t="shared" si="7"/>
        <v>12</v>
      </c>
    </row>
    <row r="12" spans="2:26" ht="15.75" x14ac:dyDescent="0.25">
      <c r="B12" s="15" t="s">
        <v>17</v>
      </c>
      <c r="C12" s="9">
        <f>SUM(C8:C11)</f>
        <v>1</v>
      </c>
      <c r="D12" s="9">
        <f>SUM(D8:D11)</f>
        <v>1</v>
      </c>
      <c r="E12" s="9">
        <f>SUM(E8:E11)</f>
        <v>2</v>
      </c>
      <c r="F12" s="9">
        <f>SUM(F8:F11)</f>
        <v>0</v>
      </c>
      <c r="G12" s="16">
        <f>SUM(G8:G11)</f>
        <v>4800</v>
      </c>
      <c r="H12" s="10">
        <v>0.9</v>
      </c>
      <c r="I12" s="12">
        <f>127</f>
        <v>127</v>
      </c>
      <c r="J12" s="12">
        <f t="shared" ref="J12" si="8">(G12/(I12*H12))</f>
        <v>41.99475065616798</v>
      </c>
      <c r="K12" s="16">
        <v>23</v>
      </c>
      <c r="L12" s="11">
        <v>6</v>
      </c>
      <c r="M12" s="12">
        <f t="shared" si="0"/>
        <v>13.3</v>
      </c>
      <c r="N12" s="12">
        <f>((4*K12*J12)/(I12*M12))</f>
        <v>2.287322870385089</v>
      </c>
      <c r="O12" s="9">
        <v>1</v>
      </c>
      <c r="P12" s="8" t="s">
        <v>11</v>
      </c>
      <c r="Q12" s="14">
        <f>30</f>
        <v>30</v>
      </c>
      <c r="R12" s="11">
        <f t="shared" si="1"/>
        <v>1</v>
      </c>
      <c r="S12" s="9" t="s">
        <v>12</v>
      </c>
      <c r="T12" s="11">
        <f>L12</f>
        <v>6</v>
      </c>
      <c r="U12" s="9">
        <v>1</v>
      </c>
      <c r="V12" s="9" t="s">
        <v>12</v>
      </c>
      <c r="W12" s="11">
        <f>L12</f>
        <v>6</v>
      </c>
      <c r="X12" s="9">
        <v>1</v>
      </c>
      <c r="Y12" s="9" t="s">
        <v>12</v>
      </c>
      <c r="Z12" s="11">
        <f>IF(Q12&lt;=15,14,IF(Q12&lt;=20,12,IF(Q12&lt;=60,10,IF(Q12&lt;=100,8,IF(Q12&lt;=200,6,IF(Q12&lt;=300,4))))))</f>
        <v>10</v>
      </c>
    </row>
    <row r="13" spans="2:26" x14ac:dyDescent="0.2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2:26" x14ac:dyDescent="0.25">
      <c r="B14" s="2"/>
      <c r="C14" s="2"/>
      <c r="D14" s="2"/>
      <c r="E14" s="18"/>
      <c r="F14" s="18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2:26" x14ac:dyDescent="0.25">
      <c r="J15" s="17"/>
    </row>
    <row r="16" spans="2:26" x14ac:dyDescent="0.25">
      <c r="H16" s="1" t="s">
        <v>13</v>
      </c>
    </row>
    <row r="19" spans="4:14" x14ac:dyDescent="0.25">
      <c r="D19" s="21"/>
      <c r="E19" s="22"/>
      <c r="F19" s="22"/>
      <c r="G19" s="22"/>
      <c r="H19" s="22"/>
      <c r="I19" s="22"/>
      <c r="J19" s="22"/>
      <c r="K19" s="22"/>
    </row>
    <row r="20" spans="4:14" x14ac:dyDescent="0.25">
      <c r="D20" s="22"/>
      <c r="E20" s="22"/>
      <c r="F20" s="22"/>
      <c r="G20" s="22"/>
      <c r="H20" s="22"/>
      <c r="I20" s="22"/>
    </row>
    <row r="21" spans="4:14" x14ac:dyDescent="0.25">
      <c r="D21" s="22"/>
      <c r="E21" s="22"/>
      <c r="F21" s="22"/>
      <c r="G21" s="22"/>
      <c r="H21" s="22"/>
      <c r="I21" s="22"/>
      <c r="N21" s="17"/>
    </row>
    <row r="22" spans="4:14" x14ac:dyDescent="0.25">
      <c r="D22" s="22"/>
      <c r="E22" s="22"/>
      <c r="F22" s="22"/>
      <c r="G22" s="22"/>
      <c r="H22" s="22"/>
      <c r="I22" s="22"/>
    </row>
    <row r="23" spans="4:14" x14ac:dyDescent="0.25">
      <c r="D23" s="22"/>
      <c r="E23" s="22"/>
      <c r="F23" s="22"/>
      <c r="G23" s="22"/>
      <c r="H23" s="22"/>
      <c r="I23" s="22"/>
    </row>
    <row r="24" spans="4:14" x14ac:dyDescent="0.25">
      <c r="D24" s="22"/>
      <c r="E24" s="22"/>
      <c r="F24" s="22"/>
      <c r="G24" s="22"/>
      <c r="H24" s="22"/>
      <c r="I24" s="22"/>
    </row>
    <row r="25" spans="4:14" x14ac:dyDescent="0.25">
      <c r="D25" s="22"/>
      <c r="E25" s="22"/>
      <c r="F25" s="22"/>
      <c r="G25" s="22"/>
      <c r="H25" s="22"/>
      <c r="I25" s="22"/>
    </row>
  </sheetData>
  <mergeCells count="29">
    <mergeCell ref="G5:G7"/>
    <mergeCell ref="H5:H7"/>
    <mergeCell ref="I5:I7"/>
    <mergeCell ref="J5:J7"/>
    <mergeCell ref="R7:T7"/>
    <mergeCell ref="K5:K7"/>
    <mergeCell ref="L5:L7"/>
    <mergeCell ref="M5:M7"/>
    <mergeCell ref="N5:N7"/>
    <mergeCell ref="O5:Q7"/>
    <mergeCell ref="F5:F6"/>
    <mergeCell ref="B5:B7"/>
    <mergeCell ref="C5:C6"/>
    <mergeCell ref="D5:D6"/>
    <mergeCell ref="E5:E6"/>
    <mergeCell ref="U7:W7"/>
    <mergeCell ref="R5:Z6"/>
    <mergeCell ref="X7:Z7"/>
    <mergeCell ref="R2:Z2"/>
    <mergeCell ref="R3:Z3"/>
    <mergeCell ref="R4:Z4"/>
    <mergeCell ref="J4:N4"/>
    <mergeCell ref="C3:H3"/>
    <mergeCell ref="J3:N3"/>
    <mergeCell ref="O4:Q4"/>
    <mergeCell ref="O2:Q2"/>
    <mergeCell ref="O3:Q3"/>
    <mergeCell ref="J2:N2"/>
    <mergeCell ref="C2:H2"/>
  </mergeCells>
  <conditionalFormatting sqref="N8:N12">
    <cfRule type="cellIs" dxfId="0" priority="2" operator="greaterThan">
      <formula>3</formula>
    </cfRule>
  </conditionalFormatting>
  <pageMargins left="0.7" right="0.7" top="0.75" bottom="0.75" header="0.3" footer="0.3"/>
  <pageSetup orientation="portrait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D9"/>
  <sheetViews>
    <sheetView zoomScale="69" zoomScaleNormal="69" workbookViewId="0">
      <selection activeCell="C58" sqref="C58"/>
    </sheetView>
  </sheetViews>
  <sheetFormatPr baseColWidth="10" defaultRowHeight="15" x14ac:dyDescent="0.25"/>
  <sheetData>
    <row r="4" spans="2:4" x14ac:dyDescent="0.25">
      <c r="B4" s="20"/>
      <c r="C4" s="20"/>
      <c r="D4" s="20"/>
    </row>
    <row r="5" spans="2:4" x14ac:dyDescent="0.25">
      <c r="B5" s="20"/>
      <c r="C5" s="20"/>
      <c r="D5" s="20"/>
    </row>
    <row r="6" spans="2:4" x14ac:dyDescent="0.25">
      <c r="B6" s="20"/>
      <c r="C6" s="20"/>
      <c r="D6" s="20"/>
    </row>
    <row r="7" spans="2:4" x14ac:dyDescent="0.25">
      <c r="B7" s="20"/>
      <c r="C7" s="20"/>
      <c r="D7" s="20"/>
    </row>
    <row r="8" spans="2:4" x14ac:dyDescent="0.25">
      <c r="B8" s="20"/>
      <c r="C8" s="20"/>
      <c r="D8" s="20"/>
    </row>
    <row r="9" spans="2:4" x14ac:dyDescent="0.25">
      <c r="B9" s="20"/>
      <c r="C9" s="20"/>
      <c r="D9" s="20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PRINCIPAL</vt:lpstr>
      <vt:lpstr>TABLAS-NOM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PROYECTOS</dc:creator>
  <cp:lastModifiedBy>MAS CAPACITACION</cp:lastModifiedBy>
  <dcterms:created xsi:type="dcterms:W3CDTF">2017-09-18T15:38:52Z</dcterms:created>
  <dcterms:modified xsi:type="dcterms:W3CDTF">2018-12-21T17:46:03Z</dcterms:modified>
</cp:coreProperties>
</file>